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Finansial " sheetId="1" r:id="rId1"/>
    <sheet name="Sheet2" sheetId="2" r:id="rId2"/>
    <sheet name="Sheet3" sheetId="3" r:id="rId3"/>
  </sheets>
  <definedNames>
    <definedName name="OLE_LINK1" localSheetId="0">'Finansial '!$B$3</definedName>
  </definedNames>
  <calcPr fullCalcOnLoad="1"/>
</workbook>
</file>

<file path=xl/sharedStrings.xml><?xml version="1.0" encoding="utf-8"?>
<sst xmlns="http://schemas.openxmlformats.org/spreadsheetml/2006/main" count="89" uniqueCount="24">
  <si>
    <t>Tahun</t>
  </si>
  <si>
    <t>Outflow (Cost), Rp juta</t>
  </si>
  <si>
    <t>Inflow (Inflow), Rp juta</t>
  </si>
  <si>
    <t>DF (i=12%)</t>
  </si>
  <si>
    <t>B-C</t>
  </si>
  <si>
    <t>Bt*DF</t>
  </si>
  <si>
    <t>Ct*DF</t>
  </si>
  <si>
    <t>PV</t>
  </si>
  <si>
    <t>NPV</t>
  </si>
  <si>
    <t>B/C</t>
  </si>
  <si>
    <t>Net B/C</t>
  </si>
  <si>
    <t>IRR</t>
  </si>
  <si>
    <t>DF (i=25%)</t>
  </si>
  <si>
    <t>DF (i=30%)</t>
  </si>
  <si>
    <t>PV2</t>
  </si>
  <si>
    <t>PV1</t>
  </si>
  <si>
    <t>Sensitivitas :  Biaya naik 10%</t>
  </si>
  <si>
    <t>DF (i=20%)</t>
  </si>
  <si>
    <t>Harga Turun 10%</t>
  </si>
  <si>
    <t>Biaya naik 15%, harga naik 5 %</t>
  </si>
  <si>
    <t>Kondisi Awal</t>
  </si>
  <si>
    <t>DF (i=15%)</t>
  </si>
  <si>
    <t>DF (i=10%)</t>
  </si>
  <si>
    <t>Biaya Naik maks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</si>
</sst>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5" fillId="0" borderId="10" xfId="0" applyFont="1" applyBorder="1" applyAlignment="1">
      <alignment horizontal="justify" vertical="top" wrapText="1"/>
    </xf>
    <xf numFmtId="0" fontId="35" fillId="0" borderId="11" xfId="0" applyFont="1" applyBorder="1" applyAlignment="1">
      <alignment horizontal="justify" vertical="top" wrapText="1"/>
    </xf>
    <xf numFmtId="0" fontId="35" fillId="0" borderId="12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justify" vertical="top" wrapText="1"/>
    </xf>
    <xf numFmtId="0" fontId="36" fillId="0" borderId="13" xfId="0" applyFont="1" applyBorder="1" applyAlignment="1">
      <alignment horizontal="justify" vertical="top" wrapText="1"/>
    </xf>
    <xf numFmtId="0" fontId="35" fillId="0" borderId="14" xfId="0" applyFont="1" applyFill="1" applyBorder="1" applyAlignment="1">
      <alignment horizontal="justify" vertical="top" wrapText="1"/>
    </xf>
    <xf numFmtId="0" fontId="33" fillId="0" borderId="0" xfId="0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="150" zoomScaleNormal="150" zoomScalePageLayoutView="0" workbookViewId="0" topLeftCell="A37">
      <selection activeCell="A37" sqref="A37"/>
    </sheetView>
  </sheetViews>
  <sheetFormatPr defaultColWidth="9.140625" defaultRowHeight="15"/>
  <cols>
    <col min="2" max="2" width="13.28125" style="0" customWidth="1"/>
    <col min="3" max="3" width="12.140625" style="0" customWidth="1"/>
    <col min="4" max="4" width="11.28125" style="0" customWidth="1"/>
  </cols>
  <sheetData>
    <row r="1" ht="15">
      <c r="A1" t="s">
        <v>20</v>
      </c>
    </row>
    <row r="2" ht="15.75" thickBot="1"/>
    <row r="3" spans="2:13" ht="45.75" thickBot="1">
      <c r="B3" s="1" t="s">
        <v>0</v>
      </c>
      <c r="C3" s="2" t="s">
        <v>1</v>
      </c>
      <c r="D3" s="2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12</v>
      </c>
      <c r="K3" s="6" t="s">
        <v>15</v>
      </c>
      <c r="L3" s="6" t="s">
        <v>13</v>
      </c>
      <c r="M3" s="6" t="s">
        <v>14</v>
      </c>
    </row>
    <row r="4" spans="2:13" ht="15.75" thickBot="1">
      <c r="B4" s="3">
        <v>1</v>
      </c>
      <c r="C4" s="4">
        <v>500</v>
      </c>
      <c r="D4" s="5">
        <v>100</v>
      </c>
      <c r="E4">
        <f>1/(1.12)^B4</f>
        <v>0.8928571428571428</v>
      </c>
      <c r="F4">
        <f>D4-C4</f>
        <v>-400</v>
      </c>
      <c r="G4">
        <f>D4*E4</f>
        <v>89.28571428571428</v>
      </c>
      <c r="H4">
        <f>C4*E4</f>
        <v>446.4285714285714</v>
      </c>
      <c r="I4">
        <f>G4-H4</f>
        <v>-357.1428571428571</v>
      </c>
      <c r="J4">
        <f>1/(1.25)^B4</f>
        <v>0.8</v>
      </c>
      <c r="K4">
        <f>F4*J4</f>
        <v>-320</v>
      </c>
      <c r="L4">
        <f>1/(1.3)^B4</f>
        <v>0.7692307692307692</v>
      </c>
      <c r="M4">
        <f>F4*L4</f>
        <v>-307.6923076923077</v>
      </c>
    </row>
    <row r="5" spans="2:13" ht="15.75" thickBot="1">
      <c r="B5" s="3">
        <v>2</v>
      </c>
      <c r="C5" s="4">
        <v>100</v>
      </c>
      <c r="D5" s="5">
        <v>200</v>
      </c>
      <c r="E5">
        <f>1/(1.12)^B5</f>
        <v>0.7971938775510203</v>
      </c>
      <c r="F5">
        <f>D5-C5</f>
        <v>100</v>
      </c>
      <c r="G5">
        <f>D5*E5</f>
        <v>159.43877551020407</v>
      </c>
      <c r="H5">
        <f>C5*E5</f>
        <v>79.71938775510203</v>
      </c>
      <c r="I5">
        <f>G5-H5</f>
        <v>79.71938775510203</v>
      </c>
      <c r="J5">
        <f>1/(1.25)^B5</f>
        <v>0.64</v>
      </c>
      <c r="K5">
        <f>F5*J5</f>
        <v>64</v>
      </c>
      <c r="L5">
        <f>1/(1.3)^B5</f>
        <v>0.5917159763313609</v>
      </c>
      <c r="M5">
        <f>F5*L5</f>
        <v>59.17159763313609</v>
      </c>
    </row>
    <row r="6" spans="2:13" ht="15.75" thickBot="1">
      <c r="B6" s="3">
        <v>3</v>
      </c>
      <c r="C6" s="4">
        <v>50</v>
      </c>
      <c r="D6" s="5">
        <v>250</v>
      </c>
      <c r="E6">
        <f>1/(1.12)^B6</f>
        <v>0.7117802478134109</v>
      </c>
      <c r="F6">
        <f>D6-C6</f>
        <v>200</v>
      </c>
      <c r="G6">
        <f>D6*E6</f>
        <v>177.9450619533527</v>
      </c>
      <c r="H6">
        <f>C6*E6</f>
        <v>35.58901239067055</v>
      </c>
      <c r="I6">
        <f>G6-H6</f>
        <v>142.35604956268216</v>
      </c>
      <c r="J6">
        <f>1/(1.25)^B6</f>
        <v>0.512</v>
      </c>
      <c r="K6">
        <f>F6*J6</f>
        <v>102.4</v>
      </c>
      <c r="L6">
        <f>1/(1.3)^B6</f>
        <v>0.4551661356395083</v>
      </c>
      <c r="M6">
        <f>F6*L6</f>
        <v>91.03322712790167</v>
      </c>
    </row>
    <row r="7" spans="2:13" ht="15.75" thickBot="1">
      <c r="B7" s="3">
        <v>4</v>
      </c>
      <c r="C7" s="4">
        <v>50</v>
      </c>
      <c r="D7" s="5">
        <v>300</v>
      </c>
      <c r="E7">
        <f>1/(1.12)^B7</f>
        <v>0.6355180784048312</v>
      </c>
      <c r="F7">
        <f>D7-C7</f>
        <v>250</v>
      </c>
      <c r="G7">
        <f>D7*E7</f>
        <v>190.65542352144936</v>
      </c>
      <c r="H7">
        <f>C7*E7</f>
        <v>31.77590392024156</v>
      </c>
      <c r="I7">
        <f>G7-H7</f>
        <v>158.8795196012078</v>
      </c>
      <c r="J7">
        <f>1/(1.25)^B7</f>
        <v>0.4096</v>
      </c>
      <c r="K7">
        <f>F7*J7</f>
        <v>102.4</v>
      </c>
      <c r="L7">
        <f>1/(1.3)^B7</f>
        <v>0.35012779664577565</v>
      </c>
      <c r="M7">
        <f>F7*L7</f>
        <v>87.53194916144392</v>
      </c>
    </row>
    <row r="8" spans="2:13" ht="15.75" thickBot="1">
      <c r="B8" s="3">
        <v>5</v>
      </c>
      <c r="C8" s="4">
        <v>50</v>
      </c>
      <c r="D8" s="5">
        <v>300</v>
      </c>
      <c r="E8">
        <f>1/(1.12)^B8</f>
        <v>0.5674268557185992</v>
      </c>
      <c r="F8">
        <f>D8-C8</f>
        <v>250</v>
      </c>
      <c r="G8">
        <f>D8*E8</f>
        <v>170.22805671557975</v>
      </c>
      <c r="H8">
        <f>C8*E8</f>
        <v>28.371342785929958</v>
      </c>
      <c r="I8">
        <f>G8-H8</f>
        <v>141.8567139296498</v>
      </c>
      <c r="J8">
        <f>1/(1.25)^B8</f>
        <v>0.32768</v>
      </c>
      <c r="K8">
        <f>F8*J8</f>
        <v>81.92</v>
      </c>
      <c r="L8">
        <f>1/(1.3)^B8</f>
        <v>0.2693290743429043</v>
      </c>
      <c r="M8">
        <f>F8*L8</f>
        <v>67.33226858572608</v>
      </c>
    </row>
    <row r="9" spans="7:13" ht="15">
      <c r="G9" s="7">
        <f>SUM(G4:G8)</f>
        <v>787.5530319863002</v>
      </c>
      <c r="H9" s="7">
        <f>SUM(H4:H8)</f>
        <v>621.8842182805155</v>
      </c>
      <c r="I9" s="7">
        <f>SUM(I4:I8)</f>
        <v>165.6688137057847</v>
      </c>
      <c r="K9">
        <f>SUM(K4:K8)</f>
        <v>30.720000000000013</v>
      </c>
      <c r="M9">
        <f>SUM(M4:M8)</f>
        <v>-2.6232651840999353</v>
      </c>
    </row>
    <row r="11" spans="4:5" ht="15">
      <c r="D11" t="s">
        <v>8</v>
      </c>
      <c r="E11">
        <f>I9</f>
        <v>165.6688137057847</v>
      </c>
    </row>
    <row r="12" spans="4:5" ht="15">
      <c r="D12" t="s">
        <v>9</v>
      </c>
      <c r="E12">
        <f>G9/H9</f>
        <v>1.2663981635743262</v>
      </c>
    </row>
    <row r="13" spans="4:5" ht="15">
      <c r="D13" t="s">
        <v>10</v>
      </c>
      <c r="E13">
        <f>SUM(I5:I9)/-I4</f>
        <v>1.9277453567523946</v>
      </c>
    </row>
    <row r="14" spans="4:5" ht="15">
      <c r="D14" t="s">
        <v>11</v>
      </c>
      <c r="E14">
        <f>25+(K9/(K9-M9))*5</f>
        <v>29.606627429914862</v>
      </c>
    </row>
    <row r="17" spans="2:3" ht="15">
      <c r="B17" s="7" t="s">
        <v>23</v>
      </c>
      <c r="C17" s="8">
        <f>E30</f>
        <v>13.04430323408851</v>
      </c>
    </row>
    <row r="18" ht="15.75" thickBot="1"/>
    <row r="19" spans="2:17" ht="45.75" thickBot="1">
      <c r="B19" s="1" t="s">
        <v>0</v>
      </c>
      <c r="C19" s="2" t="s">
        <v>1</v>
      </c>
      <c r="D19" s="2" t="s">
        <v>2</v>
      </c>
      <c r="E19" s="6" t="s">
        <v>3</v>
      </c>
      <c r="F19" s="6" t="s">
        <v>4</v>
      </c>
      <c r="G19" s="6" t="s">
        <v>5</v>
      </c>
      <c r="H19" s="6" t="s">
        <v>6</v>
      </c>
      <c r="I19" s="6" t="s">
        <v>7</v>
      </c>
      <c r="J19" s="6" t="s">
        <v>17</v>
      </c>
      <c r="K19" s="6" t="s">
        <v>15</v>
      </c>
      <c r="L19" s="6" t="s">
        <v>12</v>
      </c>
      <c r="M19" s="6" t="s">
        <v>14</v>
      </c>
      <c r="N19" s="6" t="s">
        <v>21</v>
      </c>
      <c r="O19" s="6" t="s">
        <v>7</v>
      </c>
      <c r="P19" s="6" t="s">
        <v>22</v>
      </c>
      <c r="Q19" s="6" t="s">
        <v>7</v>
      </c>
    </row>
    <row r="20" spans="2:17" ht="15.75" thickBot="1">
      <c r="B20" s="3">
        <v>1</v>
      </c>
      <c r="C20" s="4">
        <f>C4+0.25*C4</f>
        <v>625</v>
      </c>
      <c r="D20" s="5">
        <v>100</v>
      </c>
      <c r="E20">
        <f>1/(1.12)^B20</f>
        <v>0.8928571428571428</v>
      </c>
      <c r="F20">
        <f>D20-C20</f>
        <v>-525</v>
      </c>
      <c r="G20">
        <f>D20*E20</f>
        <v>89.28571428571428</v>
      </c>
      <c r="H20">
        <f>C20*E20</f>
        <v>558.0357142857142</v>
      </c>
      <c r="I20">
        <f>G20-H20</f>
        <v>-468.74999999999994</v>
      </c>
      <c r="J20">
        <f>1/(1.2)^B20</f>
        <v>0.8333333333333334</v>
      </c>
      <c r="K20">
        <f>F20*J20</f>
        <v>-437.5</v>
      </c>
      <c r="L20">
        <f>1/(1.25)^B20</f>
        <v>0.8</v>
      </c>
      <c r="M20">
        <f>F20*L20</f>
        <v>-420</v>
      </c>
      <c r="N20">
        <f>1/(1.15)^B20</f>
        <v>0.8695652173913044</v>
      </c>
      <c r="O20">
        <f>F20*N20</f>
        <v>-456.5217391304348</v>
      </c>
      <c r="P20">
        <f>1/(1.1)^B20</f>
        <v>0.9090909090909091</v>
      </c>
      <c r="Q20">
        <f>F20*P20</f>
        <v>-477.27272727272725</v>
      </c>
    </row>
    <row r="21" spans="2:17" ht="15.75" thickBot="1">
      <c r="B21" s="3">
        <v>2</v>
      </c>
      <c r="C21" s="4">
        <f>C5+0.25*C5</f>
        <v>125</v>
      </c>
      <c r="D21" s="5">
        <v>200</v>
      </c>
      <c r="E21">
        <f>1/(1.12)^B21</f>
        <v>0.7971938775510203</v>
      </c>
      <c r="F21">
        <f>D21-C21</f>
        <v>75</v>
      </c>
      <c r="G21">
        <f>D21*E21</f>
        <v>159.43877551020407</v>
      </c>
      <c r="H21">
        <f>C21*E21</f>
        <v>99.64923469387755</v>
      </c>
      <c r="I21">
        <f>G21-H21</f>
        <v>59.78954081632652</v>
      </c>
      <c r="J21">
        <f>1/(1.2)^B21</f>
        <v>0.6944444444444444</v>
      </c>
      <c r="K21">
        <f>F21*J21</f>
        <v>52.08333333333333</v>
      </c>
      <c r="L21">
        <f>1/(1.25)^B21</f>
        <v>0.64</v>
      </c>
      <c r="M21">
        <f>F21*L21</f>
        <v>48</v>
      </c>
      <c r="N21">
        <f>1/(1.15)^B21</f>
        <v>0.7561436672967865</v>
      </c>
      <c r="O21">
        <f>F21*N21</f>
        <v>56.71077504725899</v>
      </c>
      <c r="P21">
        <f>1/(1.1)^B21</f>
        <v>0.8264462809917354</v>
      </c>
      <c r="Q21">
        <f>F21*P21</f>
        <v>61.98347107438016</v>
      </c>
    </row>
    <row r="22" spans="2:17" ht="15.75" thickBot="1">
      <c r="B22" s="3">
        <v>3</v>
      </c>
      <c r="C22" s="4">
        <f>C6+0.25*C6</f>
        <v>62.5</v>
      </c>
      <c r="D22" s="5">
        <v>250</v>
      </c>
      <c r="E22">
        <f>1/(1.12)^B22</f>
        <v>0.7117802478134109</v>
      </c>
      <c r="F22">
        <f>D22-C22</f>
        <v>187.5</v>
      </c>
      <c r="G22">
        <f>D22*E22</f>
        <v>177.9450619533527</v>
      </c>
      <c r="H22">
        <f>C22*E22</f>
        <v>44.48626548833818</v>
      </c>
      <c r="I22">
        <f>G22-H22</f>
        <v>133.45879646501453</v>
      </c>
      <c r="J22">
        <f>1/(1.2)^B22</f>
        <v>0.5787037037037037</v>
      </c>
      <c r="K22">
        <f>F22*J22</f>
        <v>108.50694444444444</v>
      </c>
      <c r="L22">
        <f>1/(1.25)^B22</f>
        <v>0.512</v>
      </c>
      <c r="M22">
        <f>F22*L22</f>
        <v>96</v>
      </c>
      <c r="N22">
        <f>1/(1.15)^B22</f>
        <v>0.6575162324319883</v>
      </c>
      <c r="O22">
        <f>F22*N22</f>
        <v>123.28429358099781</v>
      </c>
      <c r="P22">
        <f>1/(1.1)^B22</f>
        <v>0.7513148009015775</v>
      </c>
      <c r="Q22">
        <f>F22*P22</f>
        <v>140.87152516904578</v>
      </c>
    </row>
    <row r="23" spans="2:17" ht="15.75" thickBot="1">
      <c r="B23" s="3">
        <v>4</v>
      </c>
      <c r="C23" s="4">
        <f>C7+0.25*C7</f>
        <v>62.5</v>
      </c>
      <c r="D23" s="5">
        <v>300</v>
      </c>
      <c r="E23">
        <f>1/(1.12)^B23</f>
        <v>0.6355180784048312</v>
      </c>
      <c r="F23">
        <f>D23-C23</f>
        <v>237.5</v>
      </c>
      <c r="G23">
        <f>D23*E23</f>
        <v>190.65542352144936</v>
      </c>
      <c r="H23">
        <f>C23*E23</f>
        <v>39.71987990030195</v>
      </c>
      <c r="I23">
        <f>G23-H23</f>
        <v>150.93554362114742</v>
      </c>
      <c r="J23">
        <f>1/(1.2)^B23</f>
        <v>0.4822530864197531</v>
      </c>
      <c r="K23">
        <f>F23*J23</f>
        <v>114.53510802469137</v>
      </c>
      <c r="L23">
        <f>1/(1.25)^B23</f>
        <v>0.4096</v>
      </c>
      <c r="M23">
        <f>F23*L23</f>
        <v>97.28</v>
      </c>
      <c r="N23">
        <f>1/(1.15)^B23</f>
        <v>0.5717532455930334</v>
      </c>
      <c r="O23">
        <f>F23*N23</f>
        <v>135.79139582834543</v>
      </c>
      <c r="P23">
        <f>1/(1.1)^B23</f>
        <v>0.6830134553650705</v>
      </c>
      <c r="Q23">
        <f>F23*P23</f>
        <v>162.21569564920424</v>
      </c>
    </row>
    <row r="24" spans="2:17" ht="15.75" thickBot="1">
      <c r="B24" s="3">
        <v>5</v>
      </c>
      <c r="C24" s="4">
        <f>C8+0.25*C8</f>
        <v>62.5</v>
      </c>
      <c r="D24" s="5">
        <v>300</v>
      </c>
      <c r="E24">
        <f>1/(1.12)^B24</f>
        <v>0.5674268557185992</v>
      </c>
      <c r="F24">
        <f>D24-C24</f>
        <v>237.5</v>
      </c>
      <c r="G24">
        <f>D24*E24</f>
        <v>170.22805671557975</v>
      </c>
      <c r="H24">
        <f>C24*E24</f>
        <v>35.46417848241245</v>
      </c>
      <c r="I24">
        <f>G24-H24</f>
        <v>134.7638782331673</v>
      </c>
      <c r="J24">
        <f>1/(1.2)^B24</f>
        <v>0.4018775720164609</v>
      </c>
      <c r="K24">
        <f>F24*J24</f>
        <v>95.44592335390946</v>
      </c>
      <c r="L24">
        <f>1/(1.25)^B24</f>
        <v>0.32768</v>
      </c>
      <c r="M24">
        <f>F24*L24</f>
        <v>77.82400000000001</v>
      </c>
      <c r="N24">
        <f>1/(1.15)^B24</f>
        <v>0.4971767352982899</v>
      </c>
      <c r="O24">
        <f>F24*N24</f>
        <v>118.07947463334385</v>
      </c>
      <c r="P24">
        <f>1/(1.1)^B24</f>
        <v>0.6209213230591549</v>
      </c>
      <c r="Q24">
        <f>F24*P24</f>
        <v>147.46881422654928</v>
      </c>
    </row>
    <row r="25" spans="7:17" ht="15">
      <c r="G25">
        <f>SUM(G20:G24)</f>
        <v>787.5530319863002</v>
      </c>
      <c r="H25">
        <f>SUM(H20:H24)</f>
        <v>777.3552728506444</v>
      </c>
      <c r="I25">
        <f>SUM(I20:I24)</f>
        <v>10.197759135655815</v>
      </c>
      <c r="K25">
        <f>SUM(K20:K24)</f>
        <v>-66.9286908436214</v>
      </c>
      <c r="M25">
        <f>SUM(M20:M24)</f>
        <v>-100.89599999999999</v>
      </c>
      <c r="O25">
        <f>SUM(O20:O24)</f>
        <v>-22.6558000404887</v>
      </c>
      <c r="Q25">
        <f>SUM(Q20:Q24)</f>
        <v>35.26677884645221</v>
      </c>
    </row>
    <row r="27" ht="15">
      <c r="D27" t="s">
        <v>8</v>
      </c>
    </row>
    <row r="28" spans="4:5" ht="15">
      <c r="D28" t="s">
        <v>9</v>
      </c>
      <c r="E28">
        <f>G25/H25</f>
        <v>1.0131185308594608</v>
      </c>
    </row>
    <row r="29" spans="4:5" ht="15">
      <c r="D29" t="s">
        <v>10</v>
      </c>
      <c r="E29">
        <f>SUM(I21:I25)/-I20</f>
        <v>1.0435104389787981</v>
      </c>
    </row>
    <row r="30" spans="4:5" ht="15">
      <c r="D30" t="s">
        <v>11</v>
      </c>
      <c r="E30">
        <f>10+(Q25/(Q25-O25))*5</f>
        <v>13.04430323408851</v>
      </c>
    </row>
    <row r="32" ht="15">
      <c r="B32" s="7" t="s">
        <v>18</v>
      </c>
    </row>
    <row r="33" ht="15.75" thickBot="1"/>
    <row r="34" spans="2:13" ht="45.75" thickBot="1">
      <c r="B34" s="1" t="s">
        <v>0</v>
      </c>
      <c r="C34" s="2" t="s">
        <v>1</v>
      </c>
      <c r="D34" s="2" t="s">
        <v>2</v>
      </c>
      <c r="E34" s="6" t="s">
        <v>3</v>
      </c>
      <c r="F34" s="6" t="s">
        <v>4</v>
      </c>
      <c r="G34" s="6" t="s">
        <v>5</v>
      </c>
      <c r="H34" s="6" t="s">
        <v>6</v>
      </c>
      <c r="I34" s="6" t="s">
        <v>7</v>
      </c>
      <c r="J34" s="6" t="s">
        <v>17</v>
      </c>
      <c r="K34" s="6" t="s">
        <v>15</v>
      </c>
      <c r="L34" s="6" t="s">
        <v>12</v>
      </c>
      <c r="M34" s="6" t="s">
        <v>14</v>
      </c>
    </row>
    <row r="35" spans="2:13" ht="15.75" thickBot="1">
      <c r="B35" s="3">
        <v>1</v>
      </c>
      <c r="C35" s="4">
        <f>C4</f>
        <v>500</v>
      </c>
      <c r="D35" s="5">
        <f>D4-0.1*D4</f>
        <v>90</v>
      </c>
      <c r="E35">
        <f>1/(1.12)^B35</f>
        <v>0.8928571428571428</v>
      </c>
      <c r="F35">
        <f>D35-C35</f>
        <v>-410</v>
      </c>
      <c r="G35">
        <f>D35*E35</f>
        <v>80.35714285714285</v>
      </c>
      <c r="H35">
        <f>C35*E35</f>
        <v>446.4285714285714</v>
      </c>
      <c r="I35">
        <f>G35-H35</f>
        <v>-366.07142857142856</v>
      </c>
      <c r="J35">
        <f>1/(1.2)^B35</f>
        <v>0.8333333333333334</v>
      </c>
      <c r="K35">
        <f>F35*J35</f>
        <v>-341.6666666666667</v>
      </c>
      <c r="L35">
        <f>1/(1.25)^B35</f>
        <v>0.8</v>
      </c>
      <c r="M35">
        <f>F35*L35</f>
        <v>-328</v>
      </c>
    </row>
    <row r="36" spans="2:13" ht="15.75" thickBot="1">
      <c r="B36" s="3">
        <v>2</v>
      </c>
      <c r="C36" s="4">
        <f>C5</f>
        <v>100</v>
      </c>
      <c r="D36" s="5">
        <f>D5-0.1*D5</f>
        <v>180</v>
      </c>
      <c r="E36">
        <f>1/(1.12)^B36</f>
        <v>0.7971938775510203</v>
      </c>
      <c r="F36">
        <f>D36-C36</f>
        <v>80</v>
      </c>
      <c r="G36">
        <f>D36*E36</f>
        <v>143.49489795918367</v>
      </c>
      <c r="H36">
        <f>C36*E36</f>
        <v>79.71938775510203</v>
      </c>
      <c r="I36">
        <f>G36-H36</f>
        <v>63.77551020408164</v>
      </c>
      <c r="J36">
        <f>1/(1.2)^B36</f>
        <v>0.6944444444444444</v>
      </c>
      <c r="K36">
        <f>F36*J36</f>
        <v>55.55555555555556</v>
      </c>
      <c r="L36">
        <f>1/(1.25)^B36</f>
        <v>0.64</v>
      </c>
      <c r="M36">
        <f>F36*L36</f>
        <v>51.2</v>
      </c>
    </row>
    <row r="37" spans="2:13" ht="15.75" thickBot="1">
      <c r="B37" s="3">
        <v>3</v>
      </c>
      <c r="C37" s="4">
        <f>C6</f>
        <v>50</v>
      </c>
      <c r="D37" s="5">
        <f>D6-0.1*D6</f>
        <v>225</v>
      </c>
      <c r="E37">
        <f>1/(1.12)^B37</f>
        <v>0.7117802478134109</v>
      </c>
      <c r="F37">
        <f>D37-C37</f>
        <v>175</v>
      </c>
      <c r="G37">
        <f>D37*E37</f>
        <v>160.15055575801745</v>
      </c>
      <c r="H37">
        <f>C37*E37</f>
        <v>35.58901239067055</v>
      </c>
      <c r="I37">
        <f>G37-H37</f>
        <v>124.5615433673469</v>
      </c>
      <c r="J37">
        <f>1/(1.2)^B37</f>
        <v>0.5787037037037037</v>
      </c>
      <c r="K37">
        <f>F37*J37</f>
        <v>101.27314814814815</v>
      </c>
      <c r="L37">
        <f>1/(1.25)^B37</f>
        <v>0.512</v>
      </c>
      <c r="M37">
        <f>F37*L37</f>
        <v>89.60000000000001</v>
      </c>
    </row>
    <row r="38" spans="2:13" ht="15.75" thickBot="1">
      <c r="B38" s="3">
        <v>4</v>
      </c>
      <c r="C38" s="4">
        <f>C7</f>
        <v>50</v>
      </c>
      <c r="D38" s="5">
        <f>D7-0.1*D7</f>
        <v>270</v>
      </c>
      <c r="E38">
        <f>1/(1.12)^B38</f>
        <v>0.6355180784048312</v>
      </c>
      <c r="F38">
        <f>D38-C38</f>
        <v>220</v>
      </c>
      <c r="G38">
        <f>D38*E38</f>
        <v>171.58988116930442</v>
      </c>
      <c r="H38">
        <f>C38*E38</f>
        <v>31.77590392024156</v>
      </c>
      <c r="I38">
        <f>G38-H38</f>
        <v>139.81397724906287</v>
      </c>
      <c r="J38">
        <f>1/(1.2)^B38</f>
        <v>0.4822530864197531</v>
      </c>
      <c r="K38">
        <f>F38*J38</f>
        <v>106.09567901234568</v>
      </c>
      <c r="L38">
        <f>1/(1.25)^B38</f>
        <v>0.4096</v>
      </c>
      <c r="M38">
        <f>F38*L38</f>
        <v>90.11200000000001</v>
      </c>
    </row>
    <row r="39" spans="2:13" ht="15.75" thickBot="1">
      <c r="B39" s="3">
        <v>5</v>
      </c>
      <c r="C39" s="4">
        <f>C8</f>
        <v>50</v>
      </c>
      <c r="D39" s="5">
        <f>D8-0.1*D8</f>
        <v>270</v>
      </c>
      <c r="E39">
        <f>1/(1.12)^B39</f>
        <v>0.5674268557185992</v>
      </c>
      <c r="F39">
        <f>D39-C39</f>
        <v>220</v>
      </c>
      <c r="G39">
        <f>D39*E39</f>
        <v>153.2052510440218</v>
      </c>
      <c r="H39">
        <f>C39*E39</f>
        <v>28.371342785929958</v>
      </c>
      <c r="I39">
        <f>G39-H39</f>
        <v>124.83390825809184</v>
      </c>
      <c r="J39">
        <f>1/(1.2)^B39</f>
        <v>0.4018775720164609</v>
      </c>
      <c r="K39">
        <f>F39*J39</f>
        <v>88.4130658436214</v>
      </c>
      <c r="L39">
        <f>1/(1.25)^B39</f>
        <v>0.32768</v>
      </c>
      <c r="M39">
        <f>F39*L39</f>
        <v>72.0896</v>
      </c>
    </row>
    <row r="40" spans="7:13" ht="15">
      <c r="G40">
        <f>SUM(G35:G39)</f>
        <v>708.7977287876702</v>
      </c>
      <c r="H40">
        <f>SUM(H35:H39)</f>
        <v>621.8842182805155</v>
      </c>
      <c r="I40">
        <f>SUM(I35:I39)</f>
        <v>86.91351050715468</v>
      </c>
      <c r="K40">
        <f>SUM(K35:K39)</f>
        <v>9.67078189300409</v>
      </c>
      <c r="M40">
        <f>SUM(M35:M39)</f>
        <v>-24.998399999999975</v>
      </c>
    </row>
    <row r="42" spans="4:5" ht="15">
      <c r="D42" t="s">
        <v>8</v>
      </c>
      <c r="E42">
        <f>I40</f>
        <v>86.91351050715468</v>
      </c>
    </row>
    <row r="43" spans="4:5" ht="15">
      <c r="D43" t="s">
        <v>9</v>
      </c>
      <c r="E43">
        <f>G40/H40</f>
        <v>1.1397583472168935</v>
      </c>
    </row>
    <row r="44" spans="4:5" ht="15">
      <c r="D44" t="s">
        <v>10</v>
      </c>
      <c r="E44">
        <f>SUM(I36:I40)/-I35</f>
        <v>1.4748445452098207</v>
      </c>
    </row>
    <row r="45" spans="4:5" ht="15">
      <c r="D45" t="s">
        <v>11</v>
      </c>
      <c r="E45">
        <f>20+(K40/(K40-M40))*5</f>
        <v>21.394723117904835</v>
      </c>
    </row>
    <row r="47" ht="15">
      <c r="B47" s="7" t="s">
        <v>19</v>
      </c>
    </row>
    <row r="48" ht="15.75" thickBot="1"/>
    <row r="49" spans="2:13" ht="45.75" thickBot="1">
      <c r="B49" s="1" t="s">
        <v>0</v>
      </c>
      <c r="C49" s="2" t="s">
        <v>1</v>
      </c>
      <c r="D49" s="2" t="s">
        <v>2</v>
      </c>
      <c r="E49" s="6" t="s">
        <v>3</v>
      </c>
      <c r="F49" s="6" t="s">
        <v>4</v>
      </c>
      <c r="G49" s="6" t="s">
        <v>5</v>
      </c>
      <c r="H49" s="6" t="s">
        <v>6</v>
      </c>
      <c r="I49" s="6" t="s">
        <v>7</v>
      </c>
      <c r="J49" s="6" t="s">
        <v>17</v>
      </c>
      <c r="K49" s="6" t="s">
        <v>15</v>
      </c>
      <c r="L49" s="6" t="s">
        <v>12</v>
      </c>
      <c r="M49" s="6" t="s">
        <v>14</v>
      </c>
    </row>
    <row r="50" spans="2:13" ht="15.75" thickBot="1">
      <c r="B50" s="3">
        <v>1</v>
      </c>
      <c r="C50" s="4">
        <f>C4+0.15*C4</f>
        <v>575</v>
      </c>
      <c r="D50" s="5">
        <f>D4+0.05*D4</f>
        <v>105</v>
      </c>
      <c r="E50">
        <f>1/(1.12)^B50</f>
        <v>0.8928571428571428</v>
      </c>
      <c r="F50">
        <f>D50-C50</f>
        <v>-470</v>
      </c>
      <c r="G50">
        <f>D50*E50</f>
        <v>93.75</v>
      </c>
      <c r="H50">
        <f>C50*E50</f>
        <v>513.3928571428571</v>
      </c>
      <c r="I50">
        <f>G50-H50</f>
        <v>-419.6428571428571</v>
      </c>
      <c r="J50">
        <f>1/(1.2)^B50</f>
        <v>0.8333333333333334</v>
      </c>
      <c r="K50">
        <f>F50*J50</f>
        <v>-391.6666666666667</v>
      </c>
      <c r="L50">
        <f>1/(1.25)^B50</f>
        <v>0.8</v>
      </c>
      <c r="M50">
        <f>F50*L50</f>
        <v>-376</v>
      </c>
    </row>
    <row r="51" spans="2:13" ht="15.75" thickBot="1">
      <c r="B51" s="3">
        <v>2</v>
      </c>
      <c r="C51" s="4">
        <f>C5+0.15*C5</f>
        <v>115</v>
      </c>
      <c r="D51" s="5">
        <f>D5+0.05*D5</f>
        <v>210</v>
      </c>
      <c r="E51">
        <f>1/(1.12)^B51</f>
        <v>0.7971938775510203</v>
      </c>
      <c r="F51">
        <f>D51-C51</f>
        <v>95</v>
      </c>
      <c r="G51">
        <f>D51*E51</f>
        <v>167.41071428571428</v>
      </c>
      <c r="H51">
        <f>C51*E51</f>
        <v>91.67729591836734</v>
      </c>
      <c r="I51">
        <f>G51-H51</f>
        <v>75.73341836734694</v>
      </c>
      <c r="J51">
        <f>1/(1.2)^B51</f>
        <v>0.6944444444444444</v>
      </c>
      <c r="K51">
        <f>F51*J51</f>
        <v>65.97222222222221</v>
      </c>
      <c r="L51">
        <f>1/(1.25)^B51</f>
        <v>0.64</v>
      </c>
      <c r="M51">
        <f>F51*L51</f>
        <v>60.800000000000004</v>
      </c>
    </row>
    <row r="52" spans="2:13" ht="15.75" thickBot="1">
      <c r="B52" s="3">
        <v>3</v>
      </c>
      <c r="C52" s="4">
        <f>C6+0.15*C6</f>
        <v>57.5</v>
      </c>
      <c r="D52" s="5">
        <f>D6+0.05*D6</f>
        <v>262.5</v>
      </c>
      <c r="E52">
        <f>1/(1.12)^B52</f>
        <v>0.7117802478134109</v>
      </c>
      <c r="F52">
        <f>D52-C52</f>
        <v>205</v>
      </c>
      <c r="G52">
        <f>D52*E52</f>
        <v>186.84231505102036</v>
      </c>
      <c r="H52">
        <f>C52*E52</f>
        <v>40.92736424927112</v>
      </c>
      <c r="I52">
        <f>G52-H52</f>
        <v>145.91495080174923</v>
      </c>
      <c r="J52">
        <f>1/(1.2)^B52</f>
        <v>0.5787037037037037</v>
      </c>
      <c r="K52">
        <f>F52*J52</f>
        <v>118.63425925925927</v>
      </c>
      <c r="L52">
        <f>1/(1.25)^B52</f>
        <v>0.512</v>
      </c>
      <c r="M52">
        <f>F52*L52</f>
        <v>104.96000000000001</v>
      </c>
    </row>
    <row r="53" spans="2:13" ht="15.75" thickBot="1">
      <c r="B53" s="3">
        <v>4</v>
      </c>
      <c r="C53" s="4">
        <f>C7+0.15*C7</f>
        <v>57.5</v>
      </c>
      <c r="D53" s="5">
        <f>D7+0.05*D7</f>
        <v>315</v>
      </c>
      <c r="E53">
        <f>1/(1.12)^B53</f>
        <v>0.6355180784048312</v>
      </c>
      <c r="F53">
        <f>D53-C53</f>
        <v>257.5</v>
      </c>
      <c r="G53">
        <f>D53*E53</f>
        <v>200.18819469752182</v>
      </c>
      <c r="H53">
        <f>C53*E53</f>
        <v>36.5422895082778</v>
      </c>
      <c r="I53">
        <f>G53-H53</f>
        <v>163.64590518924402</v>
      </c>
      <c r="J53">
        <f>1/(1.2)^B53</f>
        <v>0.4822530864197531</v>
      </c>
      <c r="K53">
        <f>F53*J53</f>
        <v>124.18016975308643</v>
      </c>
      <c r="L53">
        <f>1/(1.25)^B53</f>
        <v>0.4096</v>
      </c>
      <c r="M53">
        <f>F53*L53</f>
        <v>105.47200000000001</v>
      </c>
    </row>
    <row r="54" spans="2:13" ht="15.75" thickBot="1">
      <c r="B54" s="3">
        <v>5</v>
      </c>
      <c r="C54" s="4">
        <f>C8+0.15*C8</f>
        <v>57.5</v>
      </c>
      <c r="D54" s="5">
        <f>D8+0.05*D8</f>
        <v>315</v>
      </c>
      <c r="E54">
        <f>1/(1.12)^B54</f>
        <v>0.5674268557185992</v>
      </c>
      <c r="F54">
        <f>D54-C54</f>
        <v>257.5</v>
      </c>
      <c r="G54">
        <f>D54*E54</f>
        <v>178.73945955135875</v>
      </c>
      <c r="H54">
        <f>C54*E54</f>
        <v>32.62704420381945</v>
      </c>
      <c r="I54">
        <f>G54-H54</f>
        <v>146.1124153475393</v>
      </c>
      <c r="J54">
        <f>1/(1.2)^B54</f>
        <v>0.4018775720164609</v>
      </c>
      <c r="K54">
        <f>F54*J54</f>
        <v>103.48347479423869</v>
      </c>
      <c r="L54">
        <f>1/(1.25)^B54</f>
        <v>0.32768</v>
      </c>
      <c r="M54">
        <f>F54*L54</f>
        <v>84.3776</v>
      </c>
    </row>
    <row r="55" spans="7:13" ht="15">
      <c r="G55">
        <f>SUM(G50:G54)</f>
        <v>826.9306835856153</v>
      </c>
      <c r="H55">
        <f>SUM(H50:H54)</f>
        <v>715.1668510225928</v>
      </c>
      <c r="I55">
        <f>SUM(I50:I54)</f>
        <v>111.76383256302236</v>
      </c>
      <c r="K55">
        <f>SUM(K50:K54)</f>
        <v>20.60345936213993</v>
      </c>
      <c r="M55">
        <f>SUM(M50:M54)</f>
        <v>-20.39039999999997</v>
      </c>
    </row>
    <row r="57" spans="4:5" ht="15">
      <c r="D57" t="s">
        <v>8</v>
      </c>
      <c r="E57">
        <f>I55</f>
        <v>111.76383256302236</v>
      </c>
    </row>
    <row r="58" spans="4:5" ht="15">
      <c r="D58" t="s">
        <v>9</v>
      </c>
      <c r="E58">
        <f>G55/H55</f>
        <v>1.1562765841330804</v>
      </c>
    </row>
    <row r="59" spans="4:5" ht="15">
      <c r="D59" t="s">
        <v>10</v>
      </c>
      <c r="E59">
        <f>SUM(I51:I55)/-I50</f>
        <v>1.532661670087596</v>
      </c>
    </row>
    <row r="60" spans="4:5" ht="15">
      <c r="D60" t="s">
        <v>11</v>
      </c>
      <c r="E60">
        <f>20+(K55/(K55-M55))*5</f>
        <v>22.512993370559343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6"/>
  <sheetViews>
    <sheetView zoomScalePageLayoutView="0" workbookViewId="0" topLeftCell="A1">
      <selection activeCell="A3" sqref="A3"/>
    </sheetView>
  </sheetViews>
  <sheetFormatPr defaultColWidth="9.140625" defaultRowHeight="15"/>
  <sheetData>
    <row r="2" ht="15.75" thickBot="1"/>
    <row r="3" spans="1:12" ht="45.75" thickBot="1">
      <c r="A3" s="1" t="s">
        <v>0</v>
      </c>
      <c r="B3" s="2" t="s">
        <v>1</v>
      </c>
      <c r="C3" s="2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12</v>
      </c>
      <c r="J3" s="6" t="s">
        <v>15</v>
      </c>
      <c r="K3" s="6" t="s">
        <v>13</v>
      </c>
      <c r="L3" s="6" t="s">
        <v>14</v>
      </c>
    </row>
    <row r="4" spans="1:12" ht="15.75" thickBot="1">
      <c r="A4" s="3">
        <v>1</v>
      </c>
      <c r="B4" s="4">
        <v>500</v>
      </c>
      <c r="C4" s="5">
        <v>100</v>
      </c>
      <c r="D4">
        <f>1/(1.12)^A4</f>
        <v>0.8928571428571428</v>
      </c>
      <c r="E4">
        <f>C4-B4</f>
        <v>-400</v>
      </c>
      <c r="F4">
        <f>C4*D4</f>
        <v>89.28571428571428</v>
      </c>
      <c r="G4">
        <f>B4*D4</f>
        <v>446.4285714285714</v>
      </c>
      <c r="H4">
        <f>F4-G4</f>
        <v>-357.1428571428571</v>
      </c>
      <c r="I4">
        <f>1/(1.25)^A4</f>
        <v>0.8</v>
      </c>
      <c r="J4">
        <f>E4*I4</f>
        <v>-320</v>
      </c>
      <c r="K4">
        <f>1/(1.3)^A4</f>
        <v>0.7692307692307692</v>
      </c>
      <c r="L4">
        <f>E4*K4</f>
        <v>-307.6923076923077</v>
      </c>
    </row>
    <row r="5" spans="1:12" ht="15.75" thickBot="1">
      <c r="A5" s="3">
        <v>2</v>
      </c>
      <c r="B5" s="4">
        <v>100</v>
      </c>
      <c r="C5" s="5">
        <v>200</v>
      </c>
      <c r="D5">
        <f>1/(1.12)^A5</f>
        <v>0.7971938775510203</v>
      </c>
      <c r="E5">
        <f>C5-B5</f>
        <v>100</v>
      </c>
      <c r="F5">
        <f>C5*D5</f>
        <v>159.43877551020407</v>
      </c>
      <c r="G5">
        <f>B5*D5</f>
        <v>79.71938775510203</v>
      </c>
      <c r="H5">
        <f>F5-G5</f>
        <v>79.71938775510203</v>
      </c>
      <c r="I5">
        <f>1/(1.25)^A5</f>
        <v>0.64</v>
      </c>
      <c r="J5">
        <f>E5*I5</f>
        <v>64</v>
      </c>
      <c r="K5">
        <f>1/(1.3)^A5</f>
        <v>0.5917159763313609</v>
      </c>
      <c r="L5">
        <f>E5*K5</f>
        <v>59.17159763313609</v>
      </c>
    </row>
    <row r="6" spans="1:12" ht="15.75" thickBot="1">
      <c r="A6" s="3">
        <v>3</v>
      </c>
      <c r="B6" s="4">
        <v>50</v>
      </c>
      <c r="C6" s="5">
        <v>250</v>
      </c>
      <c r="D6">
        <f>1/(1.12)^A6</f>
        <v>0.7117802478134109</v>
      </c>
      <c r="E6">
        <f>C6-B6</f>
        <v>200</v>
      </c>
      <c r="F6">
        <f>C6*D6</f>
        <v>177.9450619533527</v>
      </c>
      <c r="G6">
        <f>B6*D6</f>
        <v>35.58901239067055</v>
      </c>
      <c r="H6">
        <f>F6-G6</f>
        <v>142.35604956268216</v>
      </c>
      <c r="I6">
        <f>1/(1.25)^A6</f>
        <v>0.512</v>
      </c>
      <c r="J6">
        <f>E6*I6</f>
        <v>102.4</v>
      </c>
      <c r="K6">
        <f>1/(1.3)^A6</f>
        <v>0.4551661356395083</v>
      </c>
      <c r="L6">
        <f>E6*K6</f>
        <v>91.03322712790167</v>
      </c>
    </row>
    <row r="7" spans="1:12" ht="15.75" thickBot="1">
      <c r="A7" s="3">
        <v>4</v>
      </c>
      <c r="B7" s="4">
        <v>50</v>
      </c>
      <c r="C7" s="5">
        <v>300</v>
      </c>
      <c r="D7">
        <f>1/(1.12)^A7</f>
        <v>0.6355180784048312</v>
      </c>
      <c r="E7">
        <f>C7-B7</f>
        <v>250</v>
      </c>
      <c r="F7">
        <f>C7*D7</f>
        <v>190.65542352144936</v>
      </c>
      <c r="G7">
        <f>B7*D7</f>
        <v>31.77590392024156</v>
      </c>
      <c r="H7">
        <f>F7-G7</f>
        <v>158.8795196012078</v>
      </c>
      <c r="I7">
        <f>1/(1.25)^A7</f>
        <v>0.4096</v>
      </c>
      <c r="J7">
        <f>E7*I7</f>
        <v>102.4</v>
      </c>
      <c r="K7">
        <f>1/(1.3)^A7</f>
        <v>0.35012779664577565</v>
      </c>
      <c r="L7">
        <f>E7*K7</f>
        <v>87.53194916144392</v>
      </c>
    </row>
    <row r="8" spans="1:12" ht="15.75" thickBot="1">
      <c r="A8" s="3">
        <v>5</v>
      </c>
      <c r="B8" s="4">
        <v>50</v>
      </c>
      <c r="C8" s="5">
        <v>300</v>
      </c>
      <c r="D8">
        <f>1/(1.12)^A8</f>
        <v>0.5674268557185992</v>
      </c>
      <c r="E8">
        <f>C8-B8</f>
        <v>250</v>
      </c>
      <c r="F8">
        <f>C8*D8</f>
        <v>170.22805671557975</v>
      </c>
      <c r="G8">
        <f>B8*D8</f>
        <v>28.371342785929958</v>
      </c>
      <c r="H8">
        <f>F8-G8</f>
        <v>141.8567139296498</v>
      </c>
      <c r="I8">
        <f>1/(1.25)^A8</f>
        <v>0.32768</v>
      </c>
      <c r="J8">
        <f>E8*I8</f>
        <v>81.92</v>
      </c>
      <c r="K8">
        <f>1/(1.3)^A8</f>
        <v>0.2693290743429043</v>
      </c>
      <c r="L8">
        <f>E8*K8</f>
        <v>67.33226858572608</v>
      </c>
    </row>
    <row r="9" spans="6:12" ht="15">
      <c r="F9">
        <f>SUM(F4:F8)</f>
        <v>787.5530319863002</v>
      </c>
      <c r="G9">
        <f>SUM(G4:G8)</f>
        <v>621.8842182805155</v>
      </c>
      <c r="H9">
        <f>SUM(H4:H8)</f>
        <v>165.6688137057847</v>
      </c>
      <c r="J9">
        <f>SUM(J4:J8)</f>
        <v>30.720000000000013</v>
      </c>
      <c r="L9">
        <f>SUM(L4:L8)</f>
        <v>-2.6232651840999353</v>
      </c>
    </row>
    <row r="11" spans="3:4" ht="15">
      <c r="C11" t="s">
        <v>8</v>
      </c>
      <c r="D11">
        <f>H9</f>
        <v>165.6688137057847</v>
      </c>
    </row>
    <row r="12" spans="3:4" ht="15">
      <c r="C12" t="s">
        <v>9</v>
      </c>
      <c r="D12">
        <f>F9/G9</f>
        <v>1.2663981635743262</v>
      </c>
    </row>
    <row r="13" spans="3:4" ht="15">
      <c r="C13" t="s">
        <v>10</v>
      </c>
      <c r="D13">
        <f>SUM(H5:H9)/-H4</f>
        <v>1.9277453567523946</v>
      </c>
    </row>
    <row r="14" spans="3:4" ht="15">
      <c r="C14" t="s">
        <v>11</v>
      </c>
      <c r="D14">
        <f>25+(J9/(J9-L9))*5</f>
        <v>29.606627429914862</v>
      </c>
    </row>
    <row r="16" ht="15">
      <c r="A16" t="s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ujang</dc:creator>
  <cp:keywords/>
  <dc:description/>
  <cp:lastModifiedBy>ujang</cp:lastModifiedBy>
  <dcterms:created xsi:type="dcterms:W3CDTF">2009-03-14T10:16:34Z</dcterms:created>
  <dcterms:modified xsi:type="dcterms:W3CDTF">2006-05-06T06:33:34Z</dcterms:modified>
  <cp:category/>
  <cp:version/>
  <cp:contentType/>
  <cp:contentStatus/>
</cp:coreProperties>
</file>